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140" yWindow="1720" windowWidth="22340" windowHeight="16280"/>
  </bookViews>
  <sheets>
    <sheet name="Feuil1" sheetId="1" r:id="rId1"/>
  </sheets>
  <definedNames>
    <definedName name="_xlnm.Print_Area">Feuil1!$G$1:$H$30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8" i="1"/>
  <c r="H19"/>
  <c r="H20"/>
  <c r="H21"/>
  <c r="H22"/>
  <c r="H23"/>
  <c r="H24"/>
  <c r="H25"/>
  <c r="H26"/>
  <c r="H27"/>
  <c r="H28"/>
  <c r="H29"/>
  <c r="H30"/>
  <c r="F19"/>
  <c r="F20"/>
  <c r="F21"/>
  <c r="F22"/>
  <c r="F23"/>
  <c r="F24"/>
  <c r="F25"/>
  <c r="F26"/>
  <c r="F27"/>
  <c r="F28"/>
  <c r="F29"/>
  <c r="F30"/>
  <c r="D18"/>
  <c r="BG31"/>
  <c r="D34"/>
  <c r="J34"/>
  <c r="E34"/>
  <c r="K34"/>
  <c r="F34"/>
  <c r="L34"/>
  <c r="D35"/>
  <c r="J35"/>
  <c r="E35"/>
  <c r="K35"/>
  <c r="F35"/>
  <c r="L35"/>
  <c r="D36"/>
  <c r="J36"/>
  <c r="E36"/>
  <c r="K36"/>
  <c r="F36"/>
  <c r="L36"/>
  <c r="D37"/>
  <c r="J37"/>
  <c r="E37"/>
  <c r="K37"/>
  <c r="F37"/>
  <c r="L37"/>
  <c r="D38"/>
  <c r="J38"/>
  <c r="E38"/>
  <c r="K38"/>
  <c r="F38"/>
  <c r="L38"/>
  <c r="D39"/>
  <c r="J39"/>
  <c r="E39"/>
  <c r="K39"/>
  <c r="F39"/>
  <c r="L39"/>
  <c r="D40"/>
  <c r="J40"/>
  <c r="E40"/>
  <c r="K40"/>
  <c r="F40"/>
  <c r="L40"/>
  <c r="D41"/>
  <c r="J41"/>
  <c r="E41"/>
  <c r="K41"/>
  <c r="F41"/>
  <c r="L41"/>
  <c r="D42"/>
  <c r="J42"/>
  <c r="E42"/>
  <c r="K42"/>
  <c r="F42"/>
  <c r="L42"/>
  <c r="D43"/>
  <c r="J43"/>
  <c r="E43"/>
  <c r="K43"/>
  <c r="F43"/>
  <c r="L43"/>
  <c r="D44"/>
  <c r="J44"/>
  <c r="E44"/>
  <c r="K44"/>
  <c r="F44"/>
  <c r="L44"/>
  <c r="F33"/>
  <c r="L33"/>
  <c r="E33"/>
  <c r="K33"/>
  <c r="D33"/>
  <c r="J33"/>
  <c r="G34"/>
  <c r="G35"/>
  <c r="G36"/>
  <c r="G37"/>
  <c r="G38"/>
  <c r="G39"/>
  <c r="G40"/>
  <c r="G41"/>
  <c r="G42"/>
  <c r="G43"/>
  <c r="G44"/>
  <c r="C34"/>
  <c r="C35"/>
  <c r="C36"/>
  <c r="C37"/>
  <c r="C38"/>
  <c r="C39"/>
  <c r="C40"/>
  <c r="C41"/>
  <c r="C42"/>
  <c r="C43"/>
  <c r="C44"/>
  <c r="G33"/>
  <c r="C33"/>
  <c r="H44"/>
  <c r="H43"/>
  <c r="H42"/>
  <c r="H41"/>
  <c r="H40"/>
  <c r="H39"/>
  <c r="H38"/>
  <c r="H37"/>
  <c r="H36"/>
  <c r="H35"/>
  <c r="H34"/>
  <c r="H33"/>
  <c r="C18"/>
  <c r="G30"/>
  <c r="E30"/>
  <c r="D30"/>
  <c r="C30"/>
  <c r="G29"/>
  <c r="E29"/>
  <c r="D29"/>
  <c r="C29"/>
  <c r="G28"/>
  <c r="E28"/>
  <c r="D28"/>
  <c r="C28"/>
  <c r="G27"/>
  <c r="E27"/>
  <c r="D27"/>
  <c r="C27"/>
  <c r="G26"/>
  <c r="E26"/>
  <c r="D26"/>
  <c r="C26"/>
  <c r="G25"/>
  <c r="E25"/>
  <c r="D25"/>
  <c r="C25"/>
  <c r="G24"/>
  <c r="E24"/>
  <c r="D24"/>
  <c r="C24"/>
  <c r="G23"/>
  <c r="E23"/>
  <c r="D23"/>
  <c r="C23"/>
  <c r="G22"/>
  <c r="E22"/>
  <c r="D22"/>
  <c r="C22"/>
  <c r="G21"/>
  <c r="E21"/>
  <c r="D21"/>
  <c r="C21"/>
  <c r="G20"/>
  <c r="E20"/>
  <c r="D20"/>
  <c r="C20"/>
  <c r="G19"/>
  <c r="E19"/>
  <c r="D19"/>
  <c r="C19"/>
  <c r="G18"/>
  <c r="E18"/>
</calcChain>
</file>

<file path=xl/sharedStrings.xml><?xml version="1.0" encoding="utf-8"?>
<sst xmlns="http://schemas.openxmlformats.org/spreadsheetml/2006/main" count="33" uniqueCount="31">
  <si>
    <t>Tonkin</t>
  </si>
  <si>
    <t>Jumper</t>
  </si>
  <si>
    <t>Corse</t>
  </si>
  <si>
    <t>M</t>
  </si>
  <si>
    <t xml:space="preserve">M </t>
  </si>
  <si>
    <t>AC 1900 108</t>
  </si>
  <si>
    <t>NY 204127</t>
  </si>
  <si>
    <t>AC 1903 312</t>
  </si>
  <si>
    <t>C 10</t>
  </si>
  <si>
    <t>C 38</t>
  </si>
  <si>
    <t>C 119</t>
  </si>
  <si>
    <t>Log10(E.h.o)</t>
  </si>
  <si>
    <t>Camargue</t>
  </si>
  <si>
    <t>M, 4000</t>
  </si>
  <si>
    <t>D. Helmer</t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</si>
  <si>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</si>
  <si>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</si>
  <si>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</si>
  <si>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</si>
  <si>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</si>
  <si>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</si>
  <si>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</si>
  <si>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</si>
  <si>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</si>
  <si>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</si>
  <si>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C 178</t>
  </si>
  <si>
    <t>Islande</t>
  </si>
  <si>
    <t>F</t>
  </si>
  <si>
    <t>KI 1851</t>
  </si>
  <si>
    <t>C 096</t>
  </si>
  <si>
    <t>Isl 1</t>
  </si>
</sst>
</file>

<file path=xl/styles.xml><?xml version="1.0" encoding="utf-8"?>
<styleSheet xmlns="http://schemas.openxmlformats.org/spreadsheetml/2006/main">
  <numFmts count="2">
    <numFmt numFmtId="188" formatCode="0.0"/>
    <numFmt numFmtId="189" formatCode="0.000"/>
  </numFmts>
  <fonts count="3">
    <font>
      <sz val="9"/>
      <name val="Geneva"/>
    </font>
    <font>
      <b/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top"/>
    </xf>
    <xf numFmtId="188" fontId="0" fillId="0" borderId="0" xfId="0" applyNumberFormat="1" applyAlignment="1">
      <alignment horizontal="center" vertical="top"/>
    </xf>
    <xf numFmtId="188" fontId="0" fillId="0" borderId="0" xfId="0" applyNumberFormat="1"/>
    <xf numFmtId="18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Fill="1"/>
    <xf numFmtId="188" fontId="1" fillId="0" borderId="0" xfId="0" applyNumberFormat="1" applyFont="1"/>
    <xf numFmtId="0" fontId="0" fillId="0" borderId="0" xfId="0" applyAlignment="1">
      <alignment horizontal="left" vertical="top"/>
    </xf>
    <xf numFmtId="0" fontId="1" fillId="0" borderId="0" xfId="0" applyFont="1"/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Alignment="1">
      <alignment horizontal="right"/>
    </xf>
    <xf numFmtId="0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39473953036248"/>
          <c:y val="0.0819673771439892"/>
          <c:w val="0.607895908516477"/>
          <c:h val="0.778690082867898"/>
        </c:manualLayout>
      </c:layout>
      <c:lineChart>
        <c:grouping val="standard"/>
        <c:ser>
          <c:idx val="0"/>
          <c:order val="0"/>
          <c:tx>
            <c:strRef>
              <c:f>Feuil1!$C$18</c:f>
              <c:strCache>
                <c:ptCount val="1"/>
                <c:pt idx="0">
                  <c:v>Camargue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Feuil1!$C$19:$C$28</c:f>
              <c:numCache>
                <c:formatCode>0.000</c:formatCode>
                <c:ptCount val="10"/>
                <c:pt idx="0">
                  <c:v>0.0242480183341627</c:v>
                </c:pt>
                <c:pt idx="1">
                  <c:v>0.131068044350276</c:v>
                </c:pt>
                <c:pt idx="2">
                  <c:v>0.0320258571931227</c:v>
                </c:pt>
                <c:pt idx="3">
                  <c:v>0.0551960800285136</c:v>
                </c:pt>
                <c:pt idx="4">
                  <c:v>0.0583616938342726</c:v>
                </c:pt>
                <c:pt idx="5">
                  <c:v>0.0950470382388495</c:v>
                </c:pt>
                <c:pt idx="6">
                  <c:v>0.105196080028514</c:v>
                </c:pt>
                <c:pt idx="7">
                  <c:v>0.0760680443502757</c:v>
                </c:pt>
                <c:pt idx="8">
                  <c:v>0.0803979978989562</c:v>
                </c:pt>
                <c:pt idx="9">
                  <c:v>0.0773616938342727</c:v>
                </c:pt>
              </c:numCache>
            </c:numRef>
          </c:val>
        </c:ser>
        <c:ser>
          <c:idx val="1"/>
          <c:order val="1"/>
          <c:tx>
            <c:strRef>
              <c:f>Feuil1!$D$18</c:f>
              <c:strCache>
                <c:ptCount val="1"/>
                <c:pt idx="0">
                  <c:v>Tonkin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Feuil1!$D$19:$D$28</c:f>
              <c:numCache>
                <c:formatCode>0.000</c:formatCode>
                <c:ptCount val="10"/>
                <c:pt idx="0">
                  <c:v>-0.0337439286435242</c:v>
                </c:pt>
                <c:pt idx="1">
                  <c:v>0.049397997898956</c:v>
                </c:pt>
                <c:pt idx="2">
                  <c:v>-0.0229700043360188</c:v>
                </c:pt>
                <c:pt idx="3">
                  <c:v>-0.0222161432802646</c:v>
                </c:pt>
                <c:pt idx="4">
                  <c:v>-0.00975412606319214</c:v>
                </c:pt>
                <c:pt idx="5">
                  <c:v>0.0352492903979005</c:v>
                </c:pt>
                <c:pt idx="6">
                  <c:v>0.0277838567197355</c:v>
                </c:pt>
                <c:pt idx="7">
                  <c:v>0.0233616938342727</c:v>
                </c:pt>
                <c:pt idx="8">
                  <c:v>-0.0202721639824071</c:v>
                </c:pt>
                <c:pt idx="9">
                  <c:v>0.00924587393680798</c:v>
                </c:pt>
              </c:numCache>
            </c:numRef>
          </c:val>
        </c:ser>
        <c:ser>
          <c:idx val="2"/>
          <c:order val="2"/>
          <c:tx>
            <c:strRef>
              <c:f>Feuil1!$E$18</c:f>
              <c:strCache>
                <c:ptCount val="1"/>
                <c:pt idx="0">
                  <c:v>Jumper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Feuil1!$E$19:$E$28</c:f>
              <c:numCache>
                <c:formatCode>0.000</c:formatCode>
                <c:ptCount val="10"/>
                <c:pt idx="0">
                  <c:v>0.116479769064449</c:v>
                </c:pt>
                <c:pt idx="1">
                  <c:v>0.189059991327962</c:v>
                </c:pt>
                <c:pt idx="2">
                  <c:v>0.1743105537896</c:v>
                </c:pt>
                <c:pt idx="3">
                  <c:v>0.150329835010767</c:v>
                </c:pt>
                <c:pt idx="4">
                  <c:v>0.141031267727719</c:v>
                </c:pt>
                <c:pt idx="5">
                  <c:v>0.156292983122676</c:v>
                </c:pt>
                <c:pt idx="6">
                  <c:v>0.155362689494244</c:v>
                </c:pt>
                <c:pt idx="7">
                  <c:v>0.175452676486187</c:v>
                </c:pt>
                <c:pt idx="8">
                  <c:v>0.162068044350276</c:v>
                </c:pt>
                <c:pt idx="9">
                  <c:v>0.171460729508501</c:v>
                </c:pt>
              </c:numCache>
            </c:numRef>
          </c:val>
        </c:ser>
        <c:ser>
          <c:idx val="3"/>
          <c:order val="3"/>
          <c:tx>
            <c:strRef>
              <c:f>Feuil1!$F$18</c:f>
              <c:strCache>
                <c:ptCount val="1"/>
                <c:pt idx="0">
                  <c:v>Islande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Feuil1!$F$19:$F$28</c:f>
              <c:numCache>
                <c:formatCode>0.000</c:formatCode>
                <c:ptCount val="10"/>
                <c:pt idx="0">
                  <c:v>-0.00378070526608098</c:v>
                </c:pt>
                <c:pt idx="1">
                  <c:v>0.0418448600085102</c:v>
                </c:pt>
                <c:pt idx="2">
                  <c:v>0.0470678622717362</c:v>
                </c:pt>
                <c:pt idx="3">
                  <c:v>0.0435183790401139</c:v>
                </c:pt>
                <c:pt idx="4">
                  <c:v>0.0141580313422192</c:v>
                </c:pt>
                <c:pt idx="5">
                  <c:v>0.0454684555795863</c:v>
                </c:pt>
                <c:pt idx="6">
                  <c:v>0.0682125137753438</c:v>
                </c:pt>
                <c:pt idx="7">
                  <c:v>0.0634789170422552</c:v>
                </c:pt>
                <c:pt idx="8">
                  <c:v>0.0445112613645753</c:v>
                </c:pt>
                <c:pt idx="9">
                  <c:v>0.0331580313422193</c:v>
                </c:pt>
              </c:numCache>
            </c:numRef>
          </c:val>
        </c:ser>
        <c:ser>
          <c:idx val="4"/>
          <c:order val="4"/>
          <c:tx>
            <c:strRef>
              <c:f>Feuil1!$G$18</c:f>
              <c:strCache>
                <c:ptCount val="1"/>
                <c:pt idx="0">
                  <c:v>Corse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Feuil1!$G$19:$G$28</c:f>
              <c:numCache>
                <c:formatCode>0.000</c:formatCode>
                <c:ptCount val="10"/>
                <c:pt idx="0">
                  <c:v>0.0881373621844767</c:v>
                </c:pt>
                <c:pt idx="1">
                  <c:v>0.118478917042255</c:v>
                </c:pt>
                <c:pt idx="2">
                  <c:v>0.1743105537896</c:v>
                </c:pt>
                <c:pt idx="3">
                  <c:v>0.128427993562937</c:v>
                </c:pt>
                <c:pt idx="4">
                  <c:v>0.123302500767287</c:v>
                </c:pt>
                <c:pt idx="5">
                  <c:v>0.144393759822969</c:v>
                </c:pt>
                <c:pt idx="6">
                  <c:v>0.1631880270062</c:v>
                </c:pt>
                <c:pt idx="7">
                  <c:v>0.155249290397901</c:v>
                </c:pt>
                <c:pt idx="8">
                  <c:v>0.123149978319906</c:v>
                </c:pt>
                <c:pt idx="9">
                  <c:v>0.117478917042255</c:v>
                </c:pt>
              </c:numCache>
            </c:numRef>
          </c:val>
        </c:ser>
        <c:ser>
          <c:idx val="5"/>
          <c:order val="5"/>
          <c:tx>
            <c:strRef>
              <c:f>Feuil1!$H$18</c:f>
              <c:strCache>
                <c:ptCount val="1"/>
                <c:pt idx="0">
                  <c:v>Isl 1</c:v>
                </c:pt>
              </c:strCache>
            </c:strRef>
          </c:tx>
          <c:spPr>
            <a:ln w="254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Feuil1!$H$19:$H$28</c:f>
              <c:numCache>
                <c:formatCode>0.000</c:formatCode>
                <c:ptCount val="10"/>
                <c:pt idx="0">
                  <c:v>0.035727836017593</c:v>
                </c:pt>
                <c:pt idx="1">
                  <c:v>0.132307116465824</c:v>
                </c:pt>
                <c:pt idx="2">
                  <c:v>0.0909733479708179</c:v>
                </c:pt>
                <c:pt idx="3">
                  <c:v>0.0462412373755872</c:v>
                </c:pt>
                <c:pt idx="4">
                  <c:v>0.0583616938342726</c:v>
                </c:pt>
                <c:pt idx="5">
                  <c:v>0.074757831681574</c:v>
                </c:pt>
                <c:pt idx="6">
                  <c:v>0.0916936096248666</c:v>
                </c:pt>
                <c:pt idx="7">
                  <c:v>0.100201724066995</c:v>
                </c:pt>
                <c:pt idx="8">
                  <c:v>0.0878220159781631</c:v>
                </c:pt>
                <c:pt idx="9">
                  <c:v>0.0843105537896005</c:v>
                </c:pt>
              </c:numCache>
            </c:numRef>
          </c:val>
        </c:ser>
        <c:marker val="1"/>
        <c:axId val="357589512"/>
        <c:axId val="291360360"/>
      </c:lineChart>
      <c:catAx>
        <c:axId val="35758951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1360360"/>
        <c:crosses val="autoZero"/>
        <c:auto val="1"/>
        <c:lblAlgn val="ctr"/>
        <c:lblOffset val="100"/>
        <c:tickLblSkip val="1"/>
        <c:tickMarkSkip val="1"/>
      </c:catAx>
      <c:valAx>
        <c:axId val="291360360"/>
        <c:scaling>
          <c:orientation val="minMax"/>
          <c:max val="0.2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5758951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75205865554"/>
          <c:y val="0.299180926575561"/>
          <c:w val="0.194737217446837"/>
          <c:h val="0.348361352861954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444500</xdr:colOff>
      <xdr:row>6</xdr:row>
      <xdr:rowOff>127000</xdr:rowOff>
    </xdr:from>
    <xdr:to>
      <xdr:col>16</xdr:col>
      <xdr:colOff>317500</xdr:colOff>
      <xdr:row>25</xdr:row>
      <xdr:rowOff>88900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G44"/>
  <sheetViews>
    <sheetView tabSelected="1" workbookViewId="0">
      <selection activeCell="I1" sqref="I1:I30"/>
    </sheetView>
  </sheetViews>
  <sheetFormatPr baseColWidth="10" defaultColWidth="10.83203125" defaultRowHeight="13"/>
  <cols>
    <col min="2" max="2" width="5.83203125" style="1" customWidth="1"/>
  </cols>
  <sheetData>
    <row r="1" spans="2:13" s="9" customFormat="1">
      <c r="E1" s="11"/>
      <c r="F1" s="14" t="s">
        <v>26</v>
      </c>
    </row>
    <row r="2" spans="2:13" s="9" customFormat="1">
      <c r="C2" s="9" t="s">
        <v>12</v>
      </c>
      <c r="D2" s="9" t="s">
        <v>8</v>
      </c>
      <c r="E2" s="11" t="s">
        <v>9</v>
      </c>
      <c r="F2" s="14" t="s">
        <v>27</v>
      </c>
      <c r="G2" s="9" t="s">
        <v>10</v>
      </c>
      <c r="J2" s="12"/>
    </row>
    <row r="3" spans="2:13" s="9" customFormat="1">
      <c r="C3" s="9" t="s">
        <v>13</v>
      </c>
      <c r="D3" s="9" t="s">
        <v>4</v>
      </c>
      <c r="E3" s="11" t="s">
        <v>3</v>
      </c>
      <c r="F3" s="15">
        <v>1</v>
      </c>
    </row>
    <row r="4" spans="2:13" s="9" customFormat="1">
      <c r="C4" s="9" t="s">
        <v>14</v>
      </c>
      <c r="D4" s="9" t="s">
        <v>5</v>
      </c>
      <c r="E4" s="11" t="s">
        <v>6</v>
      </c>
      <c r="F4" s="14" t="s">
        <v>28</v>
      </c>
      <c r="G4" s="9" t="s">
        <v>7</v>
      </c>
    </row>
    <row r="5" spans="2:13" s="9" customFormat="1">
      <c r="C5" s="9" t="s">
        <v>25</v>
      </c>
      <c r="D5" s="9" t="s">
        <v>0</v>
      </c>
      <c r="E5" s="11" t="s">
        <v>1</v>
      </c>
      <c r="F5" s="14" t="s">
        <v>29</v>
      </c>
      <c r="G5" s="9" t="s">
        <v>2</v>
      </c>
      <c r="H5" s="9" t="s">
        <v>30</v>
      </c>
    </row>
    <row r="6" spans="2:13">
      <c r="B6" s="1">
        <v>1</v>
      </c>
      <c r="C6" s="3">
        <v>224</v>
      </c>
      <c r="D6" s="3">
        <v>196</v>
      </c>
      <c r="E6" s="3">
        <v>277</v>
      </c>
      <c r="F6" s="16">
        <v>210</v>
      </c>
      <c r="G6" s="3">
        <v>259.5</v>
      </c>
      <c r="H6" s="17">
        <v>230</v>
      </c>
      <c r="I6" s="3"/>
    </row>
    <row r="7" spans="2:13">
      <c r="B7" s="1">
        <v>3</v>
      </c>
      <c r="C7" s="3">
        <v>35</v>
      </c>
      <c r="D7" s="3">
        <v>29</v>
      </c>
      <c r="E7" s="3">
        <v>40</v>
      </c>
      <c r="F7" s="16">
        <v>28.5</v>
      </c>
      <c r="G7" s="3">
        <v>34</v>
      </c>
      <c r="H7" s="16">
        <v>35.1</v>
      </c>
      <c r="I7" s="3"/>
    </row>
    <row r="8" spans="2:13">
      <c r="B8" s="1">
        <v>4</v>
      </c>
      <c r="C8" s="3">
        <v>22.7</v>
      </c>
      <c r="D8" s="3">
        <v>20</v>
      </c>
      <c r="E8" s="3">
        <v>31.5</v>
      </c>
      <c r="F8" s="16">
        <v>23.5</v>
      </c>
      <c r="G8" s="3">
        <v>31.5</v>
      </c>
      <c r="H8" s="16">
        <v>26</v>
      </c>
      <c r="I8" s="3"/>
      <c r="K8" s="7"/>
      <c r="L8" s="7"/>
      <c r="M8" s="7"/>
    </row>
    <row r="9" spans="2:13">
      <c r="B9" s="1">
        <v>5</v>
      </c>
      <c r="C9" s="3">
        <v>49</v>
      </c>
      <c r="D9" s="3">
        <v>41</v>
      </c>
      <c r="E9" s="3">
        <v>61</v>
      </c>
      <c r="F9" s="16">
        <v>47.7</v>
      </c>
      <c r="G9" s="3">
        <v>58</v>
      </c>
      <c r="H9" s="16">
        <v>48</v>
      </c>
      <c r="I9" s="3"/>
    </row>
    <row r="10" spans="2:13">
      <c r="B10" s="1">
        <v>6</v>
      </c>
      <c r="C10" s="3">
        <v>31</v>
      </c>
      <c r="D10" s="3">
        <v>26.5</v>
      </c>
      <c r="E10" s="3">
        <v>37.5</v>
      </c>
      <c r="F10" s="16">
        <v>28</v>
      </c>
      <c r="G10" s="3">
        <v>36</v>
      </c>
      <c r="H10" s="16">
        <v>31</v>
      </c>
      <c r="I10" s="3"/>
    </row>
    <row r="11" spans="2:13">
      <c r="B11" s="1">
        <v>10</v>
      </c>
      <c r="C11" s="3">
        <v>48.2</v>
      </c>
      <c r="D11" s="3">
        <v>42</v>
      </c>
      <c r="E11" s="3">
        <v>55.5</v>
      </c>
      <c r="F11" s="16">
        <v>43</v>
      </c>
      <c r="G11" s="3">
        <v>54</v>
      </c>
      <c r="H11" s="16">
        <v>46</v>
      </c>
      <c r="I11" s="3"/>
    </row>
    <row r="12" spans="2:13" s="10" customFormat="1">
      <c r="B12" s="13">
        <v>11</v>
      </c>
      <c r="C12" s="8">
        <v>49</v>
      </c>
      <c r="D12" s="8">
        <v>41</v>
      </c>
      <c r="E12" s="8">
        <v>55</v>
      </c>
      <c r="F12" s="16">
        <v>45</v>
      </c>
      <c r="G12" s="8">
        <v>56</v>
      </c>
      <c r="H12" s="18">
        <v>47.5</v>
      </c>
      <c r="I12" s="8"/>
    </row>
    <row r="13" spans="2:13">
      <c r="B13" s="1">
        <v>12</v>
      </c>
      <c r="C13" s="3">
        <v>35</v>
      </c>
      <c r="D13" s="3">
        <v>31</v>
      </c>
      <c r="E13" s="3">
        <v>44</v>
      </c>
      <c r="F13" s="16">
        <v>34</v>
      </c>
      <c r="G13" s="3">
        <v>42</v>
      </c>
      <c r="H13" s="16">
        <v>37</v>
      </c>
      <c r="I13" s="3"/>
    </row>
    <row r="14" spans="2:13">
      <c r="B14" s="1">
        <v>13</v>
      </c>
      <c r="C14" s="3">
        <v>29</v>
      </c>
      <c r="D14" s="3">
        <v>23</v>
      </c>
      <c r="E14" s="3">
        <v>35</v>
      </c>
      <c r="F14" s="16">
        <v>26.7</v>
      </c>
      <c r="G14" s="3">
        <v>32</v>
      </c>
      <c r="H14" s="16">
        <v>29.5</v>
      </c>
      <c r="I14" s="3"/>
      <c r="K14" s="7"/>
      <c r="L14" s="7"/>
      <c r="M14" s="7"/>
    </row>
    <row r="15" spans="2:13">
      <c r="B15" s="1">
        <v>14</v>
      </c>
      <c r="C15" s="3">
        <v>31</v>
      </c>
      <c r="D15" s="3">
        <v>26.5</v>
      </c>
      <c r="E15" s="3">
        <v>38.5</v>
      </c>
      <c r="F15" s="16">
        <v>28</v>
      </c>
      <c r="G15" s="3">
        <v>34</v>
      </c>
      <c r="H15" s="16">
        <v>31.5</v>
      </c>
      <c r="I15" s="3"/>
    </row>
    <row r="16" spans="2:13">
      <c r="B16" s="1">
        <v>7</v>
      </c>
      <c r="C16" s="3">
        <v>39</v>
      </c>
      <c r="D16" s="3">
        <v>33</v>
      </c>
      <c r="E16" s="3">
        <v>49</v>
      </c>
      <c r="F16" s="16">
        <v>37.5</v>
      </c>
      <c r="G16" s="3">
        <v>46</v>
      </c>
      <c r="H16" s="16">
        <v>39</v>
      </c>
      <c r="I16" s="3"/>
      <c r="K16" s="7"/>
      <c r="L16" s="7"/>
      <c r="M16" s="7"/>
    </row>
    <row r="17" spans="1:59">
      <c r="B17" s="1">
        <v>8</v>
      </c>
      <c r="C17" s="3">
        <v>14</v>
      </c>
      <c r="D17" s="3">
        <v>12</v>
      </c>
      <c r="E17" s="3">
        <v>20</v>
      </c>
      <c r="F17" s="16">
        <v>15.5</v>
      </c>
      <c r="G17" s="3">
        <v>18.5</v>
      </c>
      <c r="H17" s="16">
        <v>15.5</v>
      </c>
      <c r="I17" s="3"/>
      <c r="K17" s="7"/>
      <c r="L17" s="7"/>
      <c r="M17" s="7"/>
    </row>
    <row r="18" spans="1:59" s="1" customFormat="1">
      <c r="A18" s="1" t="s">
        <v>11</v>
      </c>
      <c r="C18" s="1" t="str">
        <f>C2</f>
        <v>Camargue</v>
      </c>
      <c r="D18" s="2" t="str">
        <f>D5</f>
        <v>Tonkin</v>
      </c>
      <c r="E18" s="2" t="str">
        <f>E5</f>
        <v>Jumper</v>
      </c>
      <c r="F18" s="14" t="s">
        <v>26</v>
      </c>
      <c r="G18" s="2" t="str">
        <f>G5</f>
        <v>Corse</v>
      </c>
      <c r="H18" s="2" t="str">
        <f>H5</f>
        <v>Isl 1</v>
      </c>
      <c r="I18" s="2"/>
      <c r="J18"/>
      <c r="K18" s="2"/>
      <c r="L18" s="2"/>
      <c r="M18" s="2"/>
      <c r="N18" s="2"/>
    </row>
    <row r="19" spans="1:59">
      <c r="A19" s="4">
        <v>2.3260000000000001</v>
      </c>
      <c r="B19" s="1">
        <v>1</v>
      </c>
      <c r="C19" s="4">
        <f t="shared" ref="C19:G26" si="0">LOG10(C6)-$A19</f>
        <v>2.424801833416268E-2</v>
      </c>
      <c r="D19" s="4">
        <f t="shared" si="0"/>
        <v>-3.3743928643524157E-2</v>
      </c>
      <c r="E19" s="4">
        <f t="shared" si="0"/>
        <v>0.11647976906444857</v>
      </c>
      <c r="F19" s="4">
        <f t="shared" ref="F19:F30" si="1">LOG10(F6)-$A19</f>
        <v>-3.7807052660809859E-3</v>
      </c>
      <c r="G19" s="4">
        <f t="shared" si="0"/>
        <v>8.8137362184476764E-2</v>
      </c>
      <c r="H19" s="4">
        <f t="shared" ref="H19:H30" si="2">LOG10(H6)-$A19</f>
        <v>3.5727836017592995E-2</v>
      </c>
      <c r="I19" s="4"/>
      <c r="J19" s="5"/>
      <c r="K19" s="4"/>
      <c r="L19" s="4"/>
      <c r="M19" s="4"/>
      <c r="N19" s="4"/>
    </row>
    <row r="20" spans="1:59">
      <c r="A20" s="4">
        <v>1.413</v>
      </c>
      <c r="B20" s="1">
        <v>3</v>
      </c>
      <c r="C20" s="4">
        <f t="shared" si="0"/>
        <v>0.13106804435027564</v>
      </c>
      <c r="D20" s="4">
        <f t="shared" si="0"/>
        <v>4.9397997898956048E-2</v>
      </c>
      <c r="E20" s="4">
        <f t="shared" si="0"/>
        <v>0.18905999132796225</v>
      </c>
      <c r="F20" s="4">
        <f t="shared" si="1"/>
        <v>4.1844860008510176E-2</v>
      </c>
      <c r="G20" s="4">
        <f t="shared" si="0"/>
        <v>0.11847891704225511</v>
      </c>
      <c r="H20" s="4">
        <f t="shared" si="2"/>
        <v>0.13230711646582405</v>
      </c>
      <c r="I20" s="4"/>
      <c r="J20" s="4"/>
      <c r="K20" s="4"/>
      <c r="L20" s="4"/>
      <c r="M20" s="4"/>
      <c r="N20" s="4"/>
    </row>
    <row r="21" spans="1:59">
      <c r="A21" s="4">
        <v>1.3240000000000001</v>
      </c>
      <c r="B21" s="1">
        <v>4</v>
      </c>
      <c r="C21" s="4">
        <f t="shared" si="0"/>
        <v>3.2025857193122675E-2</v>
      </c>
      <c r="D21" s="4">
        <f t="shared" si="0"/>
        <v>-2.2970004336018812E-2</v>
      </c>
      <c r="E21" s="4">
        <f t="shared" si="0"/>
        <v>0.17431055378960036</v>
      </c>
      <c r="F21" s="4">
        <f t="shared" si="1"/>
        <v>4.7067862271736205E-2</v>
      </c>
      <c r="G21" s="4">
        <f t="shared" si="0"/>
        <v>0.17431055378960036</v>
      </c>
      <c r="H21" s="4">
        <f t="shared" si="2"/>
        <v>9.0973347970817908E-2</v>
      </c>
      <c r="I21" s="4"/>
      <c r="J21" s="4"/>
      <c r="K21" s="4"/>
      <c r="L21" s="4"/>
      <c r="M21" s="4"/>
      <c r="N21" s="4"/>
    </row>
    <row r="22" spans="1:59">
      <c r="A22" s="4">
        <v>1.635</v>
      </c>
      <c r="B22" s="1">
        <v>5</v>
      </c>
      <c r="C22" s="4">
        <f t="shared" si="0"/>
        <v>5.5196080028513617E-2</v>
      </c>
      <c r="D22" s="4">
        <f t="shared" si="0"/>
        <v>-2.2216143280264555E-2</v>
      </c>
      <c r="E22" s="4">
        <f t="shared" si="0"/>
        <v>0.15032983501076713</v>
      </c>
      <c r="F22" s="4">
        <f t="shared" si="1"/>
        <v>4.3518379040113908E-2</v>
      </c>
      <c r="G22" s="4">
        <f t="shared" si="0"/>
        <v>0.12842799356293733</v>
      </c>
      <c r="H22" s="4">
        <f t="shared" si="2"/>
        <v>4.6241237375587163E-2</v>
      </c>
      <c r="I22" s="4"/>
      <c r="J22" s="4"/>
      <c r="K22" s="4"/>
      <c r="L22" s="4"/>
      <c r="M22" s="4"/>
      <c r="N22" s="4"/>
    </row>
    <row r="23" spans="1:59">
      <c r="A23" s="4">
        <v>1.4330000000000001</v>
      </c>
      <c r="B23" s="1">
        <v>6</v>
      </c>
      <c r="C23" s="4">
        <f t="shared" si="0"/>
        <v>5.8361693834272588E-2</v>
      </c>
      <c r="D23" s="4">
        <f t="shared" si="0"/>
        <v>-9.7541260631921478E-3</v>
      </c>
      <c r="E23" s="4">
        <f t="shared" si="0"/>
        <v>0.14103126772771879</v>
      </c>
      <c r="F23" s="4">
        <f t="shared" si="1"/>
        <v>1.4158031342219157E-2</v>
      </c>
      <c r="G23" s="4">
        <f t="shared" si="0"/>
        <v>0.12330250076728722</v>
      </c>
      <c r="H23" s="4">
        <f t="shared" si="2"/>
        <v>5.8361693834272588E-2</v>
      </c>
      <c r="I23" s="4"/>
      <c r="J23" s="4"/>
      <c r="K23" s="4"/>
      <c r="L23" s="4"/>
      <c r="M23" s="4"/>
      <c r="N23" s="4"/>
    </row>
    <row r="24" spans="1:59">
      <c r="A24" s="4">
        <v>1.5880000000000001</v>
      </c>
      <c r="B24" s="1">
        <v>10</v>
      </c>
      <c r="C24" s="4">
        <f t="shared" si="0"/>
        <v>9.5047038238849524E-2</v>
      </c>
      <c r="D24" s="4">
        <f t="shared" si="0"/>
        <v>3.5249290397900479E-2</v>
      </c>
      <c r="E24" s="4">
        <f t="shared" si="0"/>
        <v>0.15629298312267625</v>
      </c>
      <c r="F24" s="4">
        <f t="shared" si="1"/>
        <v>4.5468455579586342E-2</v>
      </c>
      <c r="G24" s="4">
        <f t="shared" si="0"/>
        <v>0.14439375982296854</v>
      </c>
      <c r="H24" s="4">
        <f t="shared" si="2"/>
        <v>7.4757831681574016E-2</v>
      </c>
      <c r="I24" s="4"/>
      <c r="J24" s="4"/>
      <c r="K24" s="4"/>
      <c r="L24" s="4"/>
      <c r="M24" s="4"/>
      <c r="N24" s="4"/>
    </row>
    <row r="25" spans="1:59">
      <c r="A25" s="4">
        <v>1.585</v>
      </c>
      <c r="B25" s="1">
        <v>11</v>
      </c>
      <c r="C25" s="4">
        <f t="shared" si="0"/>
        <v>0.10519608002851366</v>
      </c>
      <c r="D25" s="4">
        <f t="shared" si="0"/>
        <v>2.7783856719735489E-2</v>
      </c>
      <c r="E25" s="4">
        <f t="shared" si="0"/>
        <v>0.15536268949424392</v>
      </c>
      <c r="F25" s="4">
        <f t="shared" si="1"/>
        <v>6.8212513775343764E-2</v>
      </c>
      <c r="G25" s="4">
        <f t="shared" si="0"/>
        <v>0.1631880270062005</v>
      </c>
      <c r="H25" s="4">
        <f t="shared" si="2"/>
        <v>9.1693609624866612E-2</v>
      </c>
      <c r="I25" s="4"/>
      <c r="J25" s="4"/>
      <c r="K25" s="4"/>
      <c r="L25" s="4"/>
      <c r="M25" s="4"/>
      <c r="N25" s="4"/>
    </row>
    <row r="26" spans="1:59">
      <c r="A26" s="4">
        <v>1.468</v>
      </c>
      <c r="B26" s="1">
        <v>12</v>
      </c>
      <c r="C26" s="4">
        <f t="shared" si="0"/>
        <v>7.6068044350275699E-2</v>
      </c>
      <c r="D26" s="4">
        <f t="shared" si="0"/>
        <v>2.3361693834272668E-2</v>
      </c>
      <c r="E26" s="4">
        <f t="shared" si="0"/>
        <v>0.17545267648618745</v>
      </c>
      <c r="F26" s="4">
        <f t="shared" si="1"/>
        <v>6.3478917042255167E-2</v>
      </c>
      <c r="G26" s="4">
        <f t="shared" si="0"/>
        <v>0.15524929039790059</v>
      </c>
      <c r="H26" s="4">
        <f t="shared" si="2"/>
        <v>0.10020172406699501</v>
      </c>
      <c r="I26" s="4"/>
      <c r="J26" s="4"/>
      <c r="K26" s="4"/>
      <c r="L26" s="4"/>
      <c r="M26" s="4"/>
      <c r="N26" s="4"/>
    </row>
    <row r="27" spans="1:59">
      <c r="A27" s="4">
        <v>1.3819999999999999</v>
      </c>
      <c r="B27" s="1">
        <v>13</v>
      </c>
      <c r="C27" s="4">
        <f t="shared" ref="C27:D30" si="3">LOG10(C14)-$A27</f>
        <v>8.0397997898956186E-2</v>
      </c>
      <c r="D27" s="4">
        <f t="shared" si="3"/>
        <v>-2.0272163982407054E-2</v>
      </c>
      <c r="E27" s="4">
        <f t="shared" ref="E27:G30" si="4">LOG10(E14)-$A27</f>
        <v>0.16206804435027578</v>
      </c>
      <c r="F27" s="4">
        <f t="shared" si="1"/>
        <v>4.4511261364575283E-2</v>
      </c>
      <c r="G27" s="4">
        <f t="shared" si="4"/>
        <v>0.12314997831990615</v>
      </c>
      <c r="H27" s="4">
        <f t="shared" si="2"/>
        <v>8.7822015978163082E-2</v>
      </c>
      <c r="I27" s="4"/>
      <c r="J27" s="4"/>
      <c r="K27" s="4"/>
      <c r="L27" s="4"/>
      <c r="M27" s="4"/>
      <c r="N27" s="4"/>
    </row>
    <row r="28" spans="1:59">
      <c r="A28" s="4">
        <v>1.4139999999999999</v>
      </c>
      <c r="B28" s="1">
        <v>14</v>
      </c>
      <c r="C28" s="4">
        <f t="shared" si="3"/>
        <v>7.7361693834272716E-2</v>
      </c>
      <c r="D28" s="4">
        <f t="shared" si="3"/>
        <v>9.2458739368079801E-3</v>
      </c>
      <c r="E28" s="4">
        <f t="shared" si="4"/>
        <v>0.17146072950850066</v>
      </c>
      <c r="F28" s="4">
        <f t="shared" si="1"/>
        <v>3.3158031342219285E-2</v>
      </c>
      <c r="G28" s="4">
        <f t="shared" si="4"/>
        <v>0.11747891704225522</v>
      </c>
      <c r="H28" s="4">
        <f t="shared" si="2"/>
        <v>8.4310553789600506E-2</v>
      </c>
      <c r="I28" s="4"/>
      <c r="J28" s="4"/>
      <c r="K28" s="4"/>
      <c r="L28" s="4"/>
      <c r="M28" s="4"/>
      <c r="N28" s="4"/>
    </row>
    <row r="29" spans="1:59">
      <c r="A29" s="4">
        <v>1.5349999999999999</v>
      </c>
      <c r="B29" s="1">
        <v>7</v>
      </c>
      <c r="C29" s="4">
        <f t="shared" si="3"/>
        <v>5.606460702649918E-2</v>
      </c>
      <c r="D29" s="4">
        <f t="shared" si="3"/>
        <v>-1.64860601221124E-2</v>
      </c>
      <c r="E29" s="4">
        <f t="shared" si="4"/>
        <v>0.15519608002851371</v>
      </c>
      <c r="F29" s="4">
        <f t="shared" si="1"/>
        <v>3.9031267727718921E-2</v>
      </c>
      <c r="G29" s="4">
        <f t="shared" si="4"/>
        <v>0.12775783168157417</v>
      </c>
      <c r="H29" s="4">
        <f t="shared" si="2"/>
        <v>5.606460702649918E-2</v>
      </c>
      <c r="I29" s="4"/>
      <c r="J29" s="4"/>
      <c r="K29" s="4"/>
      <c r="L29" s="4"/>
      <c r="M29" s="4"/>
      <c r="N29" s="4"/>
    </row>
    <row r="30" spans="1:59">
      <c r="A30" s="4">
        <v>1.091</v>
      </c>
      <c r="B30" s="1">
        <v>8</v>
      </c>
      <c r="C30" s="4">
        <f t="shared" si="3"/>
        <v>5.5128035678237985E-2</v>
      </c>
      <c r="D30" s="4">
        <f t="shared" si="3"/>
        <v>-1.1818753952375083E-2</v>
      </c>
      <c r="E30" s="4">
        <f t="shared" si="4"/>
        <v>0.21002999566398128</v>
      </c>
      <c r="F30" s="4">
        <f t="shared" si="1"/>
        <v>9.9331698170291416E-2</v>
      </c>
      <c r="G30" s="4">
        <f t="shared" si="4"/>
        <v>0.17617172840301376</v>
      </c>
      <c r="H30" s="4">
        <f t="shared" si="2"/>
        <v>9.9331698170291416E-2</v>
      </c>
      <c r="I30" s="4"/>
      <c r="J30" s="4"/>
      <c r="K30" s="4"/>
      <c r="L30" s="4"/>
      <c r="M30" s="4"/>
      <c r="N30" s="4"/>
    </row>
    <row r="31" spans="1:59">
      <c r="BG31" s="4" t="e">
        <f>LOG10(J17)-$A31</f>
        <v>#NUM!</v>
      </c>
    </row>
    <row r="32" spans="1:59">
      <c r="A32" t="s">
        <v>11</v>
      </c>
      <c r="B32" s="1" t="s">
        <v>15</v>
      </c>
      <c r="C32" s="1" t="s">
        <v>16</v>
      </c>
      <c r="D32" s="1" t="s">
        <v>17</v>
      </c>
      <c r="E32" s="1" t="s">
        <v>18</v>
      </c>
      <c r="F32" s="1" t="s">
        <v>19</v>
      </c>
      <c r="G32" s="1" t="s">
        <v>20</v>
      </c>
      <c r="H32" s="1" t="s">
        <v>21</v>
      </c>
      <c r="I32" s="1"/>
      <c r="J32" s="1" t="s">
        <v>22</v>
      </c>
      <c r="K32" s="1" t="s">
        <v>23</v>
      </c>
      <c r="L32" s="1" t="s">
        <v>24</v>
      </c>
    </row>
    <row r="33" spans="1:12">
      <c r="A33" s="4">
        <v>2.3260000000000001</v>
      </c>
      <c r="B33" s="1">
        <v>1</v>
      </c>
      <c r="C33">
        <f t="shared" ref="C33:C44" si="5">COUNT(C6:H6)</f>
        <v>6</v>
      </c>
      <c r="D33" s="3">
        <f t="shared" ref="D33:D44" si="6">AVERAGE(C6:H6)</f>
        <v>232.75</v>
      </c>
      <c r="E33" s="3">
        <f t="shared" ref="E33:E44" si="7">MIN(C6:H6)</f>
        <v>196</v>
      </c>
      <c r="F33" s="3">
        <f t="shared" ref="F33:F44" si="8">MAX(C6:H6)</f>
        <v>277</v>
      </c>
      <c r="G33" s="6">
        <f t="shared" ref="G33:G44" si="9">STDEV(C6:H6)</f>
        <v>30.416689497708326</v>
      </c>
      <c r="H33" s="6">
        <f t="shared" ref="H33:H44" si="10">G33*100/D33</f>
        <v>13.068395058091655</v>
      </c>
      <c r="I33">
        <v>1</v>
      </c>
      <c r="J33" s="4">
        <f>LOG10(D33)-$A33</f>
        <v>4.0889689653380135E-2</v>
      </c>
      <c r="K33" s="4">
        <f>LOG10(E33)-$A33</f>
        <v>-3.3743928643524157E-2</v>
      </c>
      <c r="L33" s="4">
        <f>LOG10(F33)-$A33</f>
        <v>0.11647976906444857</v>
      </c>
    </row>
    <row r="34" spans="1:12">
      <c r="A34" s="4">
        <v>1.413</v>
      </c>
      <c r="B34" s="1">
        <v>3</v>
      </c>
      <c r="C34">
        <f t="shared" si="5"/>
        <v>6</v>
      </c>
      <c r="D34" s="3">
        <f t="shared" si="6"/>
        <v>33.6</v>
      </c>
      <c r="E34" s="3">
        <f t="shared" si="7"/>
        <v>28.5</v>
      </c>
      <c r="F34" s="3">
        <f t="shared" si="8"/>
        <v>40</v>
      </c>
      <c r="G34" s="6">
        <f t="shared" si="9"/>
        <v>4.3011626335213347</v>
      </c>
      <c r="H34" s="6">
        <f t="shared" si="10"/>
        <v>12.801079266432543</v>
      </c>
      <c r="I34">
        <v>3</v>
      </c>
      <c r="J34" s="4">
        <f t="shared" ref="J34:J44" si="11">LOG10(D34)-$A34</f>
        <v>0.11333927738984406</v>
      </c>
      <c r="K34" s="4">
        <f t="shared" ref="K34:K44" si="12">LOG10(E34)-$A34</f>
        <v>4.1844860008510176E-2</v>
      </c>
      <c r="L34" s="4">
        <f t="shared" ref="L34:L44" si="13">LOG10(F34)-$A34</f>
        <v>0.18905999132796225</v>
      </c>
    </row>
    <row r="35" spans="1:12">
      <c r="A35" s="4">
        <v>1.3240000000000001</v>
      </c>
      <c r="B35" s="1">
        <v>4</v>
      </c>
      <c r="C35">
        <f t="shared" si="5"/>
        <v>6</v>
      </c>
      <c r="D35" s="3">
        <f t="shared" si="6"/>
        <v>25.866666666666664</v>
      </c>
      <c r="E35" s="3">
        <f t="shared" si="7"/>
        <v>20</v>
      </c>
      <c r="F35" s="3">
        <f t="shared" si="8"/>
        <v>31.5</v>
      </c>
      <c r="G35" s="6">
        <f t="shared" si="9"/>
        <v>4.7651512742689244</v>
      </c>
      <c r="H35" s="6">
        <f t="shared" si="10"/>
        <v>18.421976575781926</v>
      </c>
      <c r="I35">
        <v>4</v>
      </c>
      <c r="J35" s="4">
        <f t="shared" si="11"/>
        <v>8.8740466538525853E-2</v>
      </c>
      <c r="K35" s="4">
        <f t="shared" si="12"/>
        <v>-2.2970004336018812E-2</v>
      </c>
      <c r="L35" s="4">
        <f t="shared" si="13"/>
        <v>0.17431055378960036</v>
      </c>
    </row>
    <row r="36" spans="1:12">
      <c r="A36" s="4">
        <v>1.635</v>
      </c>
      <c r="B36" s="1">
        <v>5</v>
      </c>
      <c r="C36">
        <f t="shared" si="5"/>
        <v>6</v>
      </c>
      <c r="D36" s="3">
        <f t="shared" si="6"/>
        <v>50.783333333333331</v>
      </c>
      <c r="E36" s="3">
        <f t="shared" si="7"/>
        <v>41</v>
      </c>
      <c r="F36" s="3">
        <f t="shared" si="8"/>
        <v>61</v>
      </c>
      <c r="G36" s="6">
        <f t="shared" si="9"/>
        <v>7.3838788361312568</v>
      </c>
      <c r="H36" s="6">
        <f t="shared" si="10"/>
        <v>14.539964889001492</v>
      </c>
      <c r="I36">
        <v>5</v>
      </c>
      <c r="J36" s="4">
        <f t="shared" si="11"/>
        <v>7.0721203839029911E-2</v>
      </c>
      <c r="K36" s="4">
        <f t="shared" si="12"/>
        <v>-2.2216143280264555E-2</v>
      </c>
      <c r="L36" s="4">
        <f t="shared" si="13"/>
        <v>0.15032983501076713</v>
      </c>
    </row>
    <row r="37" spans="1:12">
      <c r="A37" s="4">
        <v>1.4330000000000001</v>
      </c>
      <c r="B37" s="1">
        <v>6</v>
      </c>
      <c r="C37">
        <f t="shared" si="5"/>
        <v>6</v>
      </c>
      <c r="D37" s="3">
        <f t="shared" si="6"/>
        <v>31.666666666666668</v>
      </c>
      <c r="E37" s="3">
        <f t="shared" si="7"/>
        <v>26.5</v>
      </c>
      <c r="F37" s="3">
        <f t="shared" si="8"/>
        <v>37.5</v>
      </c>
      <c r="G37" s="6">
        <f t="shared" si="9"/>
        <v>4.3320510923425877</v>
      </c>
      <c r="H37" s="6">
        <f t="shared" si="10"/>
        <v>13.68016134423975</v>
      </c>
      <c r="I37">
        <v>6</v>
      </c>
      <c r="J37" s="4">
        <f t="shared" si="11"/>
        <v>6.7602350569185399E-2</v>
      </c>
      <c r="K37" s="4">
        <f t="shared" si="12"/>
        <v>-9.7541260631921478E-3</v>
      </c>
      <c r="L37" s="4">
        <f t="shared" si="13"/>
        <v>0.14103126772771879</v>
      </c>
    </row>
    <row r="38" spans="1:12">
      <c r="A38" s="4">
        <v>1.5880000000000001</v>
      </c>
      <c r="B38" s="1">
        <v>10</v>
      </c>
      <c r="C38">
        <f t="shared" si="5"/>
        <v>6</v>
      </c>
      <c r="D38" s="3">
        <f t="shared" si="6"/>
        <v>48.116666666666667</v>
      </c>
      <c r="E38" s="3">
        <f t="shared" si="7"/>
        <v>42</v>
      </c>
      <c r="F38" s="3">
        <f t="shared" si="8"/>
        <v>55.5</v>
      </c>
      <c r="G38" s="6">
        <f t="shared" si="9"/>
        <v>5.6072869256590705</v>
      </c>
      <c r="H38" s="6">
        <f t="shared" si="10"/>
        <v>11.653523226170567</v>
      </c>
      <c r="I38">
        <v>10</v>
      </c>
      <c r="J38" s="4">
        <f t="shared" si="11"/>
        <v>9.4295533497076756E-2</v>
      </c>
      <c r="K38" s="4">
        <f t="shared" si="12"/>
        <v>3.5249290397900479E-2</v>
      </c>
      <c r="L38" s="4">
        <f t="shared" si="13"/>
        <v>0.15629298312267625</v>
      </c>
    </row>
    <row r="39" spans="1:12">
      <c r="A39" s="4">
        <v>1.585</v>
      </c>
      <c r="B39" s="1">
        <v>11</v>
      </c>
      <c r="C39">
        <f t="shared" si="5"/>
        <v>6</v>
      </c>
      <c r="D39" s="3">
        <f t="shared" si="6"/>
        <v>48.916666666666664</v>
      </c>
      <c r="E39" s="3">
        <f t="shared" si="7"/>
        <v>41</v>
      </c>
      <c r="F39" s="3">
        <f t="shared" si="8"/>
        <v>56</v>
      </c>
      <c r="G39" s="6">
        <f t="shared" si="9"/>
        <v>5.7828770233048177</v>
      </c>
      <c r="H39" s="6">
        <f t="shared" si="10"/>
        <v>11.821895107267091</v>
      </c>
      <c r="I39">
        <v>11</v>
      </c>
      <c r="J39" s="4">
        <f t="shared" si="11"/>
        <v>0.1044568551999896</v>
      </c>
      <c r="K39" s="4">
        <f t="shared" si="12"/>
        <v>2.7783856719735489E-2</v>
      </c>
      <c r="L39" s="4">
        <f t="shared" si="13"/>
        <v>0.1631880270062005</v>
      </c>
    </row>
    <row r="40" spans="1:12">
      <c r="A40" s="4">
        <v>1.468</v>
      </c>
      <c r="B40" s="1">
        <v>12</v>
      </c>
      <c r="C40">
        <f t="shared" si="5"/>
        <v>6</v>
      </c>
      <c r="D40" s="3">
        <f t="shared" si="6"/>
        <v>37.166666666666664</v>
      </c>
      <c r="E40" s="3">
        <f t="shared" si="7"/>
        <v>31</v>
      </c>
      <c r="F40" s="3">
        <f t="shared" si="8"/>
        <v>44</v>
      </c>
      <c r="G40" s="6">
        <f t="shared" si="9"/>
        <v>4.9564772436345139</v>
      </c>
      <c r="H40" s="6">
        <f t="shared" si="10"/>
        <v>13.335813211572685</v>
      </c>
      <c r="I40">
        <v>12</v>
      </c>
      <c r="J40" s="4">
        <f t="shared" si="11"/>
        <v>0.10215361266451706</v>
      </c>
      <c r="K40" s="4">
        <f t="shared" si="12"/>
        <v>2.3361693834272668E-2</v>
      </c>
      <c r="L40" s="4">
        <f t="shared" si="13"/>
        <v>0.17545267648618745</v>
      </c>
    </row>
    <row r="41" spans="1:12">
      <c r="A41" s="4">
        <v>1.3819999999999999</v>
      </c>
      <c r="B41" s="1">
        <v>13</v>
      </c>
      <c r="C41">
        <f t="shared" si="5"/>
        <v>6</v>
      </c>
      <c r="D41" s="3">
        <f t="shared" si="6"/>
        <v>29.2</v>
      </c>
      <c r="E41" s="3">
        <f t="shared" si="7"/>
        <v>23</v>
      </c>
      <c r="F41" s="3">
        <f t="shared" si="8"/>
        <v>35</v>
      </c>
      <c r="G41" s="6">
        <f t="shared" si="9"/>
        <v>4.1545156155682017</v>
      </c>
      <c r="H41" s="6">
        <f t="shared" si="10"/>
        <v>14.227793204000692</v>
      </c>
      <c r="I41">
        <v>13</v>
      </c>
      <c r="J41" s="4">
        <f t="shared" si="11"/>
        <v>8.3382851448418283E-2</v>
      </c>
      <c r="K41" s="4">
        <f t="shared" si="12"/>
        <v>-2.0272163982407054E-2</v>
      </c>
      <c r="L41" s="4">
        <f t="shared" si="13"/>
        <v>0.16206804435027578</v>
      </c>
    </row>
    <row r="42" spans="1:12">
      <c r="A42" s="4">
        <v>1.4139999999999999</v>
      </c>
      <c r="B42" s="1">
        <v>14</v>
      </c>
      <c r="C42">
        <f t="shared" si="5"/>
        <v>6</v>
      </c>
      <c r="D42" s="3">
        <f t="shared" si="6"/>
        <v>31.583333333333332</v>
      </c>
      <c r="E42" s="3">
        <f t="shared" si="7"/>
        <v>26.5</v>
      </c>
      <c r="F42" s="3">
        <f t="shared" si="8"/>
        <v>38.5</v>
      </c>
      <c r="G42" s="6">
        <f t="shared" si="9"/>
        <v>4.3060035609212646</v>
      </c>
      <c r="H42" s="6">
        <f t="shared" si="10"/>
        <v>13.633784361755984</v>
      </c>
      <c r="I42">
        <v>14</v>
      </c>
      <c r="J42" s="4">
        <f t="shared" si="11"/>
        <v>8.5457963920447577E-2</v>
      </c>
      <c r="K42" s="4">
        <f t="shared" si="12"/>
        <v>9.2458739368079801E-3</v>
      </c>
      <c r="L42" s="4">
        <f t="shared" si="13"/>
        <v>0.17146072950850066</v>
      </c>
    </row>
    <row r="43" spans="1:12">
      <c r="A43" s="4">
        <v>1.5349999999999999</v>
      </c>
      <c r="B43" s="1">
        <v>7</v>
      </c>
      <c r="C43">
        <f t="shared" si="5"/>
        <v>6</v>
      </c>
      <c r="D43" s="3">
        <f t="shared" si="6"/>
        <v>40.583333333333336</v>
      </c>
      <c r="E43" s="3">
        <f t="shared" si="7"/>
        <v>33</v>
      </c>
      <c r="F43" s="3">
        <f t="shared" si="8"/>
        <v>49</v>
      </c>
      <c r="G43" s="6">
        <f t="shared" si="9"/>
        <v>5.8687022983507005</v>
      </c>
      <c r="H43" s="6">
        <f t="shared" si="10"/>
        <v>14.460868086285092</v>
      </c>
      <c r="I43">
        <v>7</v>
      </c>
      <c r="J43" s="4">
        <f t="shared" si="11"/>
        <v>7.3347715167009664E-2</v>
      </c>
      <c r="K43" s="4">
        <f t="shared" si="12"/>
        <v>-1.64860601221124E-2</v>
      </c>
      <c r="L43" s="4">
        <f t="shared" si="13"/>
        <v>0.15519608002851371</v>
      </c>
    </row>
    <row r="44" spans="1:12">
      <c r="A44" s="4">
        <v>1.091</v>
      </c>
      <c r="B44" s="1">
        <v>8</v>
      </c>
      <c r="C44">
        <f t="shared" si="5"/>
        <v>6</v>
      </c>
      <c r="D44" s="3">
        <f t="shared" si="6"/>
        <v>15.916666666666666</v>
      </c>
      <c r="E44" s="3">
        <f t="shared" si="7"/>
        <v>12</v>
      </c>
      <c r="F44" s="3">
        <f t="shared" si="8"/>
        <v>20</v>
      </c>
      <c r="G44" s="6">
        <f t="shared" si="9"/>
        <v>2.9226129861250278</v>
      </c>
      <c r="H44" s="6">
        <f t="shared" si="10"/>
        <v>18.361966404973998</v>
      </c>
      <c r="I44">
        <v>8</v>
      </c>
      <c r="J44" s="4">
        <f t="shared" si="11"/>
        <v>0.11085212120010279</v>
      </c>
      <c r="K44" s="4">
        <f t="shared" si="12"/>
        <v>-1.1818753952375083E-2</v>
      </c>
      <c r="L44" s="4">
        <f t="shared" si="13"/>
        <v>0.21002999566398128</v>
      </c>
    </row>
  </sheetData>
  <phoneticPr fontId="2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2000-02-02T15:21:21Z</dcterms:created>
  <dcterms:modified xsi:type="dcterms:W3CDTF">2020-04-19T09:14:10Z</dcterms:modified>
</cp:coreProperties>
</file>